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4880" windowHeight="5100" activeTab="0"/>
  </bookViews>
  <sheets>
    <sheet name="Anexa 1 2024" sheetId="1" r:id="rId1"/>
  </sheets>
  <definedNames>
    <definedName name="_xlnm.Print_Area" localSheetId="0">'Anexa 1 2024'!$A$1:$N$79</definedName>
  </definedNames>
  <calcPr fullCalcOnLoad="1"/>
</workbook>
</file>

<file path=xl/sharedStrings.xml><?xml version="1.0" encoding="utf-8"?>
<sst xmlns="http://schemas.openxmlformats.org/spreadsheetml/2006/main" count="213" uniqueCount="163">
  <si>
    <t>INDICATORI</t>
  </si>
  <si>
    <t>Nr. rd.</t>
  </si>
  <si>
    <t>%</t>
  </si>
  <si>
    <t>I.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</si>
  <si>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</si>
  <si>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</si>
  <si>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</si>
  <si>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</si>
  <si>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</si>
  <si>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</si>
  <si>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</si>
  <si>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A.</t>
  </si>
  <si>
    <t>B.</t>
  </si>
  <si>
    <t>C.</t>
  </si>
  <si>
    <t>C0</t>
  </si>
  <si>
    <t>C1</t>
  </si>
  <si>
    <t>ch. cu salariile</t>
  </si>
  <si>
    <t>C2</t>
  </si>
  <si>
    <t>bonusuri</t>
  </si>
  <si>
    <t>C3</t>
  </si>
  <si>
    <t>alte cheltuieli cu personalul, din care:</t>
  </si>
  <si>
    <t>C4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</si>
  <si>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</si>
  <si>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</si>
  <si>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</si>
  <si>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</si>
  <si>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</si>
  <si>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</si>
  <si>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IV</t>
  </si>
  <si>
    <t>V</t>
  </si>
  <si>
    <t>Rezerve legale</t>
  </si>
  <si>
    <t>Alte rezerve reprezentând facilități fiscale prevăzute de lege</t>
  </si>
  <si>
    <t>Acoperirea pierderilor contabile din anii precedenți</t>
  </si>
  <si>
    <t>Alte repartizări prevăzute de lege</t>
  </si>
  <si>
    <t>Participarea salariaților la profit în limita a 10% din profitul net, dar nu mai mult de nivelul unui salariu de bază mediu lunar realizat la nivelul operatorului economic în exercițiul financiar de referință</t>
  </si>
  <si>
    <t>- dividende cuvenite bugetului de stat</t>
  </si>
  <si>
    <t>- dividende cuvenite bugetului local</t>
  </si>
  <si>
    <t>c)</t>
  </si>
  <si>
    <t>- dividende cuvenite altor acționari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</si>
  <si>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</si>
  <si>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</si>
  <si>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</si>
  <si>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</si>
  <si>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</si>
  <si>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</si>
  <si>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d)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</si>
  <si>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</si>
  <si>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</si>
  <si>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</si>
  <si>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</si>
  <si>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</si>
  <si>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</si>
  <si>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</si>
  <si>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</si>
  <si>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</si>
  <si>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</si>
  <si>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</si>
  <si>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</si>
  <si>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</si>
  <si>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</si>
  <si>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</si>
  <si>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Plăți restante</t>
  </si>
  <si>
    <t>Creanțe restante</t>
  </si>
  <si>
    <t>52</t>
  </si>
  <si>
    <t>54</t>
  </si>
  <si>
    <t>55</t>
  </si>
  <si>
    <t>6=5/4</t>
  </si>
  <si>
    <t>VENITURI TOTALE (Rd.1=Rd.2+Rd.5)</t>
  </si>
  <si>
    <t>CHELTUIELI TOTALE (Rd.6=Rd.7+Rd.19)</t>
  </si>
  <si>
    <t>Cheltuieli de exploatare,(Rd. 7= Rd.8+Rd.9+Rd.10+Rd.18) din care:</t>
  </si>
  <si>
    <t>cheltuieli cu bunuri si servicii</t>
  </si>
  <si>
    <t>cheltuieli cu impozite, taxe si varsaminte asimilate</t>
  </si>
  <si>
    <t>cheltuieli cu personalul, (Rd.10=Rd.11+Rd.14+Rd.16+Rd.17) din care:</t>
  </si>
  <si>
    <t>Cheltuieli de natură salarială(Rd.11=Rd.12+Rd.13)</t>
  </si>
  <si>
    <t>cheltuieli cu plati compensatorii aferente disponibilizărilor de personal</t>
  </si>
  <si>
    <t>Cheltuieli aferente contractului de mandat si a altor organe de conducere si control, comisii si comitete</t>
  </si>
  <si>
    <t>REZULTATUL BRUT (profit/pierdere) (Rd.20=Rd.1-Rd.6)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</si>
  <si>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</si>
  <si>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</si>
  <si>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</si>
  <si>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</si>
  <si>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</si>
  <si>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PROFITUL/PIERDEREA NETA A PERIOADEI DE RAPORTARE (Rd. 26=Rd.20-Rd.21-Rd.22+Rd.23-Rd.24-Rd.25), din care: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</si>
  <si>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</si>
  <si>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Profitul contabil rămas după deducerea sumelor de la Rd. 27, 28, 29, 30, 31 (Rd. 32= Rd.26-(Rd.27 la Rd. 31)&gt;= 0)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</si>
  <si>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</si>
  <si>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Profitul nerepartizat pe destinațiile prevăzute la Rd.33 - Rd.34 se repartizează la alte rezerve și constituie sursă proprie de finanțare</t>
  </si>
  <si>
    <t>cheltuieli privind prestarile de servicii</t>
  </si>
  <si>
    <t>cheltuieli cu reclama si publicitate</t>
  </si>
  <si>
    <t>Castigul mediu lunar pe salariat (lei/persoană) determinat pe baza cheltuielilor de natură salarială *)</t>
  </si>
  <si>
    <t>Productivitatea muncii în unități valorice pe total personal mediu (mii lei/persoană) (Rd.2/Rd.51)</t>
  </si>
  <si>
    <t>Cheltuieli totale la 1000 lei venituri totale (Rd. 57= (Rd.6/Rd.1)x1000)</t>
  </si>
  <si>
    <t>51</t>
  </si>
  <si>
    <t>53</t>
  </si>
  <si>
    <t>mii lei</t>
  </si>
  <si>
    <t>9=7/5</t>
  </si>
  <si>
    <t>10=8/7</t>
  </si>
  <si>
    <t>35</t>
  </si>
  <si>
    <t>36</t>
  </si>
  <si>
    <t>37</t>
  </si>
  <si>
    <t>9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</si>
  <si>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</si>
  <si>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</si>
  <si>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</si>
  <si>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</si>
  <si>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</si>
  <si>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</si>
  <si>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</si>
  <si>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</si>
  <si>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</si>
  <si>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</t>
  </si>
  <si>
    <t>47</t>
  </si>
  <si>
    <t>48</t>
  </si>
  <si>
    <t>49</t>
  </si>
  <si>
    <t>50</t>
  </si>
  <si>
    <t>2</t>
  </si>
  <si>
    <t>3</t>
  </si>
  <si>
    <t>4</t>
  </si>
  <si>
    <t>5</t>
  </si>
  <si>
    <t>6</t>
  </si>
  <si>
    <t>7</t>
  </si>
  <si>
    <t>56</t>
  </si>
  <si>
    <t>8</t>
  </si>
  <si>
    <t>57</t>
  </si>
  <si>
    <t>58</t>
  </si>
  <si>
    <t>10</t>
  </si>
  <si>
    <t>59</t>
  </si>
  <si>
    <t>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</si>
  <si>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</si>
  <si>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</si>
  <si>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</si>
  <si>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</si>
  <si>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</si>
  <si>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</si>
  <si>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</si>
  <si>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</si>
  <si>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</si>
  <si>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</si>
  <si>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</si>
  <si>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</si>
  <si>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</si>
  <si>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</si>
  <si>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</si>
  <si>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</si>
  <si>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</si>
  <si>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</si>
  <si>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</si>
  <si>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</si>
  <si>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</si>
  <si>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</si>
  <si>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</si>
  <si>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</si>
  <si>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BUGETUL DE VENITURI SI CHELTUIELI</t>
  </si>
  <si>
    <t>Realizat/ Preliminat an precedent 2023</t>
  </si>
  <si>
    <t>Propuneri an curent     2024</t>
  </si>
  <si>
    <t>Estimări an 2025</t>
  </si>
  <si>
    <t>Estimări an 2026</t>
  </si>
  <si>
    <t>x</t>
  </si>
  <si>
    <t>LA RAT SRL pe anul 2024</t>
  </si>
  <si>
    <t xml:space="preserve">ANEXA </t>
  </si>
  <si>
    <t>la Hotărârea nr.97/29.02.2024</t>
  </si>
  <si>
    <t>PREȘEDINTE DE ȘEDINȚĂ</t>
  </si>
  <si>
    <t>LUCIAN-COSTIN DINDIRICĂ</t>
  </si>
</sst>
</file>

<file path=xl/styles.xml><?xml version="1.0" encoding="utf-8"?>
<styleSheet xmlns="http://schemas.openxmlformats.org/spreadsheetml/2006/main">
  <numFmts count="3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00000"/>
    <numFmt numFmtId="179" formatCode="0;[Red]0"/>
    <numFmt numFmtId="180" formatCode="0_);\(0\)"/>
    <numFmt numFmtId="181" formatCode="#,##0;[Red]#,##0"/>
    <numFmt numFmtId="182" formatCode="#,###"/>
    <numFmt numFmtId="183" formatCode="0.0"/>
    <numFmt numFmtId="184" formatCode="0.00000"/>
    <numFmt numFmtId="185" formatCode="0.0000"/>
    <numFmt numFmtId="18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/>
      <top style="medium">
        <color indexed="63"/>
      </top>
      <bottom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70">
      <selection activeCell="K91" sqref="K91"/>
    </sheetView>
  </sheetViews>
  <sheetFormatPr defaultColWidth="9.140625" defaultRowHeight="15"/>
  <cols>
    <col min="1" max="1" width="1.421875" style="4" customWidth="1"/>
    <col min="2" max="2" width="3.7109375" style="4" customWidth="1"/>
    <col min="3" max="5" width="2.8515625" style="4" customWidth="1"/>
    <col min="6" max="6" width="32.28125" style="4" customWidth="1"/>
    <col min="7" max="7" width="3.8515625" style="4" customWidth="1"/>
    <col min="8" max="8" width="10.28125" style="4" customWidth="1"/>
    <col min="9" max="9" width="10.421875" style="4" customWidth="1"/>
    <col min="10" max="10" width="7.28125" style="4" customWidth="1"/>
    <col min="11" max="11" width="8.7109375" style="4" customWidth="1"/>
    <col min="12" max="12" width="8.28125" style="4" customWidth="1"/>
    <col min="13" max="13" width="9.28125" style="4" customWidth="1"/>
    <col min="14" max="14" width="9.57421875" style="4" customWidth="1"/>
    <col min="15" max="16384" width="9.140625" style="4" customWidth="1"/>
  </cols>
  <sheetData>
    <row r="1" spans="1:14" ht="15.75" customHeight="1">
      <c r="A1" s="58"/>
      <c r="B1" s="58"/>
      <c r="C1" s="58"/>
      <c r="D1" s="58"/>
      <c r="E1" s="58"/>
      <c r="F1" s="58"/>
      <c r="G1" s="58"/>
      <c r="H1" s="58"/>
      <c r="I1" s="30"/>
      <c r="J1" s="30"/>
      <c r="K1" s="30"/>
      <c r="L1" s="30"/>
      <c r="M1" s="57" t="s">
        <v>159</v>
      </c>
      <c r="N1" s="57"/>
    </row>
    <row r="2" spans="1:14" ht="16.5" customHeight="1">
      <c r="A2" s="58"/>
      <c r="B2" s="58"/>
      <c r="C2" s="58"/>
      <c r="D2" s="58"/>
      <c r="E2" s="58"/>
      <c r="F2" s="58"/>
      <c r="G2" s="30"/>
      <c r="H2" s="30"/>
      <c r="I2" s="30"/>
      <c r="J2" s="91" t="s">
        <v>160</v>
      </c>
      <c r="K2" s="91"/>
      <c r="L2" s="91"/>
      <c r="M2" s="91"/>
      <c r="N2" s="91"/>
    </row>
    <row r="3" spans="1:14" ht="17.25" customHeight="1">
      <c r="A3" s="58"/>
      <c r="B3" s="58"/>
      <c r="C3" s="58"/>
      <c r="D3" s="58"/>
      <c r="E3" s="58"/>
      <c r="F3" s="58"/>
      <c r="G3" s="30"/>
      <c r="H3" s="30"/>
      <c r="I3" s="30"/>
      <c r="J3" s="30"/>
      <c r="K3" s="30"/>
      <c r="L3" s="30"/>
      <c r="M3" s="30"/>
      <c r="N3" s="30"/>
    </row>
    <row r="4" spans="1:14" ht="16.5" customHeight="1">
      <c r="A4" s="58"/>
      <c r="B4" s="58"/>
      <c r="C4" s="58"/>
      <c r="D4" s="58"/>
      <c r="E4" s="58"/>
      <c r="F4" s="58"/>
      <c r="G4" s="30"/>
      <c r="H4" s="30"/>
      <c r="I4" s="30"/>
      <c r="J4" s="30"/>
      <c r="K4" s="30"/>
      <c r="L4" s="30"/>
      <c r="M4" s="30"/>
      <c r="N4" s="30"/>
    </row>
    <row r="5" spans="1:14" ht="15">
      <c r="A5" s="30"/>
      <c r="B5" s="30"/>
      <c r="C5" s="30"/>
      <c r="D5" s="30"/>
      <c r="E5" s="30"/>
      <c r="F5" s="57" t="s">
        <v>152</v>
      </c>
      <c r="G5" s="57"/>
      <c r="H5" s="57"/>
      <c r="I5" s="57"/>
      <c r="J5" s="57"/>
      <c r="K5" s="57"/>
      <c r="L5" s="57"/>
      <c r="M5" s="57"/>
      <c r="N5" s="57"/>
    </row>
    <row r="6" spans="1:14" ht="15">
      <c r="A6" s="30"/>
      <c r="B6" s="30"/>
      <c r="C6" s="30"/>
      <c r="D6" s="30"/>
      <c r="E6" s="30"/>
      <c r="F6" s="57" t="s">
        <v>158</v>
      </c>
      <c r="G6" s="57"/>
      <c r="H6" s="57"/>
      <c r="I6" s="57"/>
      <c r="J6" s="57"/>
      <c r="K6" s="57"/>
      <c r="L6" s="57"/>
      <c r="M6" s="57"/>
      <c r="N6" s="57"/>
    </row>
    <row r="8" spans="2:14" ht="15.75" thickBot="1">
      <c r="B8" s="61"/>
      <c r="C8" s="61"/>
      <c r="D8" s="61"/>
      <c r="E8" s="61"/>
      <c r="F8" s="61"/>
      <c r="G8" s="5"/>
      <c r="H8" s="5"/>
      <c r="I8" s="5"/>
      <c r="J8" s="5"/>
      <c r="K8" s="5"/>
      <c r="L8" s="5"/>
      <c r="M8" s="50" t="s">
        <v>94</v>
      </c>
      <c r="N8" s="50"/>
    </row>
    <row r="9" spans="2:14" ht="42.75" customHeight="1" thickBot="1">
      <c r="B9" s="62"/>
      <c r="C9" s="63"/>
      <c r="D9" s="64"/>
      <c r="E9" s="68" t="s">
        <v>0</v>
      </c>
      <c r="F9" s="69"/>
      <c r="G9" s="59" t="s">
        <v>1</v>
      </c>
      <c r="H9" s="55" t="s">
        <v>153</v>
      </c>
      <c r="I9" s="59" t="s">
        <v>154</v>
      </c>
      <c r="J9" s="59" t="s">
        <v>2</v>
      </c>
      <c r="K9" s="59" t="s">
        <v>155</v>
      </c>
      <c r="L9" s="59" t="s">
        <v>156</v>
      </c>
      <c r="M9" s="53" t="s">
        <v>2</v>
      </c>
      <c r="N9" s="54"/>
    </row>
    <row r="10" spans="2:14" ht="42.75" customHeight="1" thickBot="1">
      <c r="B10" s="65"/>
      <c r="C10" s="66"/>
      <c r="D10" s="67"/>
      <c r="E10" s="70"/>
      <c r="F10" s="71"/>
      <c r="G10" s="60"/>
      <c r="H10" s="56"/>
      <c r="I10" s="60"/>
      <c r="J10" s="60"/>
      <c r="K10" s="60"/>
      <c r="L10" s="60"/>
      <c r="M10" s="29" t="s">
        <v>95</v>
      </c>
      <c r="N10" s="29" t="s">
        <v>96</v>
      </c>
    </row>
    <row r="11" spans="2:14" ht="15.75" thickBot="1">
      <c r="B11" s="7" t="s">
        <v>127</v>
      </c>
      <c r="C11" s="72" t="s">
        <v>110</v>
      </c>
      <c r="D11" s="73"/>
      <c r="E11" s="72" t="s">
        <v>115</v>
      </c>
      <c r="F11" s="73"/>
      <c r="G11" s="7" t="s">
        <v>116</v>
      </c>
      <c r="H11" s="7" t="s">
        <v>117</v>
      </c>
      <c r="I11" s="7" t="s">
        <v>118</v>
      </c>
      <c r="J11" s="7" t="s">
        <v>66</v>
      </c>
      <c r="K11" s="7" t="s">
        <v>120</v>
      </c>
      <c r="L11" s="7" t="s">
        <v>122</v>
      </c>
      <c r="M11" s="7" t="s">
        <v>100</v>
      </c>
      <c r="N11" s="7" t="s">
        <v>125</v>
      </c>
    </row>
    <row r="12" spans="2:14" ht="18" customHeight="1" thickBot="1">
      <c r="B12" s="7" t="s">
        <v>3</v>
      </c>
      <c r="C12" s="7"/>
      <c r="D12" s="7"/>
      <c r="E12" s="51" t="s">
        <v>67</v>
      </c>
      <c r="F12" s="52"/>
      <c r="G12" s="6" t="s">
        <v>110</v>
      </c>
      <c r="H12" s="6">
        <f>H13+H16</f>
        <v>87873</v>
      </c>
      <c r="I12" s="6">
        <f>I13+I16</f>
        <v>101229</v>
      </c>
      <c r="J12" s="21">
        <f>I12/H12*100</f>
        <v>115.1992079478338</v>
      </c>
      <c r="K12" s="21">
        <f>K13+K16</f>
        <v>103253.58</v>
      </c>
      <c r="L12" s="21">
        <f>L13+L16</f>
        <v>106351.1874</v>
      </c>
      <c r="M12" s="6">
        <f>K12/I12*100</f>
        <v>102</v>
      </c>
      <c r="N12" s="6">
        <f>L12/K12*100</f>
        <v>103</v>
      </c>
    </row>
    <row r="13" spans="2:14" ht="33.75" customHeight="1" thickBot="1">
      <c r="B13" s="78"/>
      <c r="C13" s="7" t="s">
        <v>110</v>
      </c>
      <c r="D13" s="7"/>
      <c r="E13" s="51" t="s">
        <v>4</v>
      </c>
      <c r="F13" s="52"/>
      <c r="G13" s="6" t="s">
        <v>115</v>
      </c>
      <c r="H13" s="6">
        <v>87873</v>
      </c>
      <c r="I13" s="6">
        <v>101229</v>
      </c>
      <c r="J13" s="21">
        <f>I13/H13*100</f>
        <v>115.1992079478338</v>
      </c>
      <c r="K13" s="21">
        <f>I13*102/100</f>
        <v>103253.58</v>
      </c>
      <c r="L13" s="21">
        <f aca="true" t="shared" si="0" ref="L13:L69">K13*103/100</f>
        <v>106351.1874</v>
      </c>
      <c r="M13" s="6">
        <f>K13/I13*100</f>
        <v>102</v>
      </c>
      <c r="N13" s="6">
        <f>L13/K13*100</f>
        <v>103</v>
      </c>
    </row>
    <row r="14" spans="2:14" ht="33" customHeight="1" thickBot="1">
      <c r="B14" s="79"/>
      <c r="C14" s="7"/>
      <c r="D14" s="7"/>
      <c r="E14" s="8" t="s">
        <v>5</v>
      </c>
      <c r="F14" s="8" t="s">
        <v>6</v>
      </c>
      <c r="G14" s="6" t="s">
        <v>116</v>
      </c>
      <c r="H14" s="6">
        <v>58734</v>
      </c>
      <c r="I14" s="6">
        <v>70000</v>
      </c>
      <c r="J14" s="21">
        <f>I14/H14*100</f>
        <v>119.18139408179249</v>
      </c>
      <c r="K14" s="21">
        <f>I14*102/100</f>
        <v>71400</v>
      </c>
      <c r="L14" s="21">
        <f t="shared" si="0"/>
        <v>73542</v>
      </c>
      <c r="M14" s="6">
        <f>K14/I14*100</f>
        <v>102</v>
      </c>
      <c r="N14" s="6">
        <f>L14/K14*100</f>
        <v>103</v>
      </c>
    </row>
    <row r="15" spans="2:14" ht="30" customHeight="1" thickBot="1">
      <c r="B15" s="79"/>
      <c r="C15" s="7"/>
      <c r="D15" s="7"/>
      <c r="E15" s="8" t="s">
        <v>7</v>
      </c>
      <c r="F15" s="8" t="s">
        <v>8</v>
      </c>
      <c r="G15" s="6" t="s">
        <v>117</v>
      </c>
      <c r="H15" s="6">
        <v>0</v>
      </c>
      <c r="I15" s="6">
        <v>0</v>
      </c>
      <c r="J15" s="21">
        <v>0</v>
      </c>
      <c r="K15" s="21">
        <f>I15*102/100</f>
        <v>0</v>
      </c>
      <c r="L15" s="21">
        <f t="shared" si="0"/>
        <v>0</v>
      </c>
      <c r="M15" s="6">
        <v>0</v>
      </c>
      <c r="N15" s="6">
        <v>0</v>
      </c>
    </row>
    <row r="16" spans="2:14" ht="18" customHeight="1" thickBot="1">
      <c r="B16" s="80"/>
      <c r="C16" s="7" t="s">
        <v>115</v>
      </c>
      <c r="D16" s="7"/>
      <c r="E16" s="42" t="s">
        <v>9</v>
      </c>
      <c r="F16" s="43"/>
      <c r="G16" s="6" t="s">
        <v>118</v>
      </c>
      <c r="H16" s="6">
        <v>0</v>
      </c>
      <c r="I16" s="6">
        <v>0</v>
      </c>
      <c r="J16" s="21">
        <v>0</v>
      </c>
      <c r="K16" s="21">
        <f>I16*102/100</f>
        <v>0</v>
      </c>
      <c r="L16" s="21">
        <f t="shared" si="0"/>
        <v>0</v>
      </c>
      <c r="M16" s="6">
        <v>0</v>
      </c>
      <c r="N16" s="6">
        <v>0</v>
      </c>
    </row>
    <row r="17" spans="2:14" ht="15.75" thickBot="1">
      <c r="B17" s="7" t="s">
        <v>10</v>
      </c>
      <c r="C17" s="7"/>
      <c r="D17" s="7"/>
      <c r="E17" s="42" t="s">
        <v>68</v>
      </c>
      <c r="F17" s="43"/>
      <c r="G17" s="6" t="s">
        <v>119</v>
      </c>
      <c r="H17" s="6">
        <f>H18+H30</f>
        <v>84401</v>
      </c>
      <c r="I17" s="6">
        <f>I18+I30</f>
        <v>99432</v>
      </c>
      <c r="J17" s="21">
        <f aca="true" t="shared" si="1" ref="J17:J24">I17/H17*100</f>
        <v>117.8090306986884</v>
      </c>
      <c r="K17" s="21">
        <f>K18+K30</f>
        <v>101420.64</v>
      </c>
      <c r="L17" s="21">
        <f>L18+L30</f>
        <v>104463.2592</v>
      </c>
      <c r="M17" s="6">
        <f aca="true" t="shared" si="2" ref="M17:M24">K17/I17*100</f>
        <v>102</v>
      </c>
      <c r="N17" s="6">
        <f aca="true" t="shared" si="3" ref="N17:N24">L17/K17*100</f>
        <v>103</v>
      </c>
    </row>
    <row r="18" spans="2:14" ht="31.5" customHeight="1" thickBot="1">
      <c r="B18" s="78"/>
      <c r="C18" s="7" t="s">
        <v>110</v>
      </c>
      <c r="D18" s="7"/>
      <c r="E18" s="42" t="s">
        <v>69</v>
      </c>
      <c r="F18" s="43"/>
      <c r="G18" s="6" t="s">
        <v>120</v>
      </c>
      <c r="H18" s="6">
        <f>H19+H20+H21+H29</f>
        <v>84209</v>
      </c>
      <c r="I18" s="6">
        <f>I19+I20+I21+I29</f>
        <v>99232</v>
      </c>
      <c r="J18" s="21">
        <f t="shared" si="1"/>
        <v>117.84013585246234</v>
      </c>
      <c r="K18" s="21">
        <f aca="true" t="shared" si="4" ref="K18:K26">I18*102/100</f>
        <v>101216.64</v>
      </c>
      <c r="L18" s="21">
        <f>K18*103/100</f>
        <v>104253.1392</v>
      </c>
      <c r="M18" s="6">
        <f t="shared" si="2"/>
        <v>102</v>
      </c>
      <c r="N18" s="6">
        <f t="shared" si="3"/>
        <v>103</v>
      </c>
    </row>
    <row r="19" spans="2:14" ht="14.25" customHeight="1" thickBot="1">
      <c r="B19" s="79"/>
      <c r="C19" s="78"/>
      <c r="D19" s="7" t="s">
        <v>11</v>
      </c>
      <c r="E19" s="42" t="s">
        <v>70</v>
      </c>
      <c r="F19" s="43"/>
      <c r="G19" s="6" t="s">
        <v>122</v>
      </c>
      <c r="H19" s="6">
        <v>24691</v>
      </c>
      <c r="I19" s="25">
        <v>26087</v>
      </c>
      <c r="J19" s="21">
        <f t="shared" si="1"/>
        <v>105.65388198128873</v>
      </c>
      <c r="K19" s="21">
        <f t="shared" si="4"/>
        <v>26608.74</v>
      </c>
      <c r="L19" s="21">
        <f>K19*102/100</f>
        <v>27140.9148</v>
      </c>
      <c r="M19" s="6">
        <f t="shared" si="2"/>
        <v>102</v>
      </c>
      <c r="N19" s="6">
        <f t="shared" si="3"/>
        <v>101.99999999999999</v>
      </c>
    </row>
    <row r="20" spans="2:14" ht="31.5" customHeight="1" thickBot="1">
      <c r="B20" s="79"/>
      <c r="C20" s="79"/>
      <c r="D20" s="7" t="s">
        <v>12</v>
      </c>
      <c r="E20" s="42" t="s">
        <v>71</v>
      </c>
      <c r="F20" s="43"/>
      <c r="G20" s="6" t="s">
        <v>100</v>
      </c>
      <c r="H20" s="6">
        <v>1353</v>
      </c>
      <c r="I20" s="6">
        <v>1705</v>
      </c>
      <c r="J20" s="21">
        <f t="shared" si="1"/>
        <v>126.01626016260164</v>
      </c>
      <c r="K20" s="21">
        <f t="shared" si="4"/>
        <v>1739.1</v>
      </c>
      <c r="L20" s="21">
        <f t="shared" si="0"/>
        <v>1791.273</v>
      </c>
      <c r="M20" s="6">
        <f t="shared" si="2"/>
        <v>102</v>
      </c>
      <c r="N20" s="6">
        <f t="shared" si="3"/>
        <v>103</v>
      </c>
    </row>
    <row r="21" spans="2:14" ht="46.5" customHeight="1" thickBot="1">
      <c r="B21" s="79"/>
      <c r="C21" s="79"/>
      <c r="D21" s="84" t="s">
        <v>13</v>
      </c>
      <c r="E21" s="42" t="s">
        <v>72</v>
      </c>
      <c r="F21" s="43"/>
      <c r="G21" s="6" t="s">
        <v>125</v>
      </c>
      <c r="H21" s="6">
        <f>H22+H25+H27+H28</f>
        <v>57360</v>
      </c>
      <c r="I21" s="6">
        <f>I22+I25+I27+I28</f>
        <v>69740</v>
      </c>
      <c r="J21" s="21">
        <f t="shared" si="1"/>
        <v>121.58298465829847</v>
      </c>
      <c r="K21" s="24">
        <f t="shared" si="4"/>
        <v>71134.8</v>
      </c>
      <c r="L21" s="21">
        <f>K21*103/100</f>
        <v>73268.844</v>
      </c>
      <c r="M21" s="6">
        <f t="shared" si="2"/>
        <v>102</v>
      </c>
      <c r="N21" s="6">
        <f t="shared" si="3"/>
        <v>103</v>
      </c>
    </row>
    <row r="22" spans="2:15" ht="34.5" customHeight="1" thickBot="1">
      <c r="B22" s="79"/>
      <c r="C22" s="79"/>
      <c r="D22" s="85"/>
      <c r="E22" s="9" t="s">
        <v>14</v>
      </c>
      <c r="F22" s="8" t="s">
        <v>73</v>
      </c>
      <c r="G22" s="6" t="s">
        <v>128</v>
      </c>
      <c r="H22" s="6">
        <f>H23+H24</f>
        <v>54978</v>
      </c>
      <c r="I22" s="6">
        <f>I23+I24</f>
        <v>66777</v>
      </c>
      <c r="J22" s="21">
        <f t="shared" si="1"/>
        <v>121.46131179744626</v>
      </c>
      <c r="K22" s="21">
        <f t="shared" si="4"/>
        <v>68112.54</v>
      </c>
      <c r="L22" s="21">
        <f>K22*103/100</f>
        <v>70155.91619999999</v>
      </c>
      <c r="M22" s="6">
        <f t="shared" si="2"/>
        <v>101.99999999999999</v>
      </c>
      <c r="N22" s="6">
        <f t="shared" si="3"/>
        <v>103</v>
      </c>
      <c r="O22" s="23"/>
    </row>
    <row r="23" spans="2:14" ht="18" customHeight="1" thickBot="1">
      <c r="B23" s="79"/>
      <c r="C23" s="79"/>
      <c r="D23" s="85"/>
      <c r="E23" s="9" t="s">
        <v>15</v>
      </c>
      <c r="F23" s="8" t="s">
        <v>16</v>
      </c>
      <c r="G23" s="6" t="s">
        <v>129</v>
      </c>
      <c r="H23" s="6">
        <v>49476</v>
      </c>
      <c r="I23" s="6">
        <v>59061</v>
      </c>
      <c r="J23" s="21">
        <f t="shared" si="1"/>
        <v>119.37302934756246</v>
      </c>
      <c r="K23" s="21">
        <f t="shared" si="4"/>
        <v>60242.22</v>
      </c>
      <c r="L23" s="21">
        <f t="shared" si="0"/>
        <v>62049.486600000004</v>
      </c>
      <c r="M23" s="6">
        <f t="shared" si="2"/>
        <v>102</v>
      </c>
      <c r="N23" s="6">
        <f t="shared" si="3"/>
        <v>103</v>
      </c>
    </row>
    <row r="24" spans="2:14" ht="17.25" customHeight="1" thickBot="1">
      <c r="B24" s="79"/>
      <c r="C24" s="79"/>
      <c r="D24" s="85"/>
      <c r="E24" s="9" t="s">
        <v>17</v>
      </c>
      <c r="F24" s="8" t="s">
        <v>18</v>
      </c>
      <c r="G24" s="6" t="s">
        <v>130</v>
      </c>
      <c r="H24" s="6">
        <v>5502</v>
      </c>
      <c r="I24" s="6">
        <v>7716</v>
      </c>
      <c r="J24" s="21">
        <f t="shared" si="1"/>
        <v>140.23991275899672</v>
      </c>
      <c r="K24" s="21">
        <f t="shared" si="4"/>
        <v>7870.32</v>
      </c>
      <c r="L24" s="21">
        <f t="shared" si="0"/>
        <v>8106.4295999999995</v>
      </c>
      <c r="M24" s="6">
        <f t="shared" si="2"/>
        <v>102</v>
      </c>
      <c r="N24" s="6">
        <f t="shared" si="3"/>
        <v>103</v>
      </c>
    </row>
    <row r="25" spans="2:14" ht="31.5" customHeight="1" thickBot="1">
      <c r="B25" s="79"/>
      <c r="C25" s="79"/>
      <c r="D25" s="85"/>
      <c r="E25" s="9" t="s">
        <v>19</v>
      </c>
      <c r="F25" s="8" t="s">
        <v>20</v>
      </c>
      <c r="G25" s="6" t="s">
        <v>131</v>
      </c>
      <c r="H25" s="6">
        <v>0</v>
      </c>
      <c r="I25" s="6">
        <v>0</v>
      </c>
      <c r="J25" s="21">
        <v>0</v>
      </c>
      <c r="K25" s="21">
        <f t="shared" si="4"/>
        <v>0</v>
      </c>
      <c r="L25" s="21">
        <f t="shared" si="0"/>
        <v>0</v>
      </c>
      <c r="M25" s="6">
        <v>0</v>
      </c>
      <c r="N25" s="6">
        <v>0</v>
      </c>
    </row>
    <row r="26" spans="2:14" ht="48" customHeight="1" thickBot="1">
      <c r="B26" s="79"/>
      <c r="C26" s="79"/>
      <c r="D26" s="85"/>
      <c r="E26" s="9"/>
      <c r="F26" s="8" t="s">
        <v>74</v>
      </c>
      <c r="G26" s="6" t="s">
        <v>132</v>
      </c>
      <c r="H26" s="6">
        <v>0</v>
      </c>
      <c r="I26" s="6">
        <v>0</v>
      </c>
      <c r="J26" s="21">
        <v>0</v>
      </c>
      <c r="K26" s="21">
        <f t="shared" si="4"/>
        <v>0</v>
      </c>
      <c r="L26" s="21">
        <f t="shared" si="0"/>
        <v>0</v>
      </c>
      <c r="M26" s="6">
        <v>0</v>
      </c>
      <c r="N26" s="6">
        <v>0</v>
      </c>
    </row>
    <row r="27" spans="1:14" s="1" customFormat="1" ht="64.5" customHeight="1" thickBot="1">
      <c r="A27" s="4"/>
      <c r="B27" s="79"/>
      <c r="C27" s="79"/>
      <c r="D27" s="85"/>
      <c r="E27" s="9" t="s">
        <v>21</v>
      </c>
      <c r="F27" s="10" t="s">
        <v>75</v>
      </c>
      <c r="G27" s="11" t="s">
        <v>133</v>
      </c>
      <c r="H27" s="11">
        <v>200</v>
      </c>
      <c r="I27" s="11">
        <v>200</v>
      </c>
      <c r="J27" s="21">
        <f>I27/H27*100</f>
        <v>100</v>
      </c>
      <c r="K27" s="21">
        <f>I27*104/100</f>
        <v>208</v>
      </c>
      <c r="L27" s="21">
        <f>K27*103/100</f>
        <v>214.24</v>
      </c>
      <c r="M27" s="6">
        <f aca="true" t="shared" si="5" ref="M27:M32">K27/I27*100</f>
        <v>104</v>
      </c>
      <c r="N27" s="6">
        <f aca="true" t="shared" si="6" ref="N27:N32">L27/K27*100</f>
        <v>103</v>
      </c>
    </row>
    <row r="28" spans="2:14" s="1" customFormat="1" ht="30" customHeight="1" thickBot="1">
      <c r="B28" s="82"/>
      <c r="C28" s="82"/>
      <c r="D28" s="86"/>
      <c r="E28" s="12" t="s">
        <v>22</v>
      </c>
      <c r="F28" s="13" t="s">
        <v>23</v>
      </c>
      <c r="G28" s="11" t="s">
        <v>134</v>
      </c>
      <c r="H28" s="11">
        <v>2182</v>
      </c>
      <c r="I28" s="11">
        <v>2763</v>
      </c>
      <c r="J28" s="21">
        <f>I28/H28*100</f>
        <v>126.62694775435381</v>
      </c>
      <c r="K28" s="21">
        <f aca="true" t="shared" si="7" ref="K28:K36">I28*102/100</f>
        <v>2818.26</v>
      </c>
      <c r="L28" s="21">
        <f t="shared" si="0"/>
        <v>2902.8078000000005</v>
      </c>
      <c r="M28" s="6">
        <f t="shared" si="5"/>
        <v>102</v>
      </c>
      <c r="N28" s="6">
        <f t="shared" si="6"/>
        <v>103</v>
      </c>
    </row>
    <row r="29" spans="2:14" s="1" customFormat="1" ht="15.75" customHeight="1" thickBot="1">
      <c r="B29" s="82"/>
      <c r="C29" s="83"/>
      <c r="D29" s="14" t="s">
        <v>24</v>
      </c>
      <c r="E29" s="40" t="s">
        <v>25</v>
      </c>
      <c r="F29" s="41"/>
      <c r="G29" s="11" t="s">
        <v>135</v>
      </c>
      <c r="H29" s="11">
        <v>805</v>
      </c>
      <c r="I29" s="15">
        <v>1700</v>
      </c>
      <c r="J29" s="21">
        <f>I29/H29*100</f>
        <v>211.1801242236025</v>
      </c>
      <c r="K29" s="21">
        <f t="shared" si="7"/>
        <v>1734</v>
      </c>
      <c r="L29" s="21">
        <f t="shared" si="0"/>
        <v>1786.02</v>
      </c>
      <c r="M29" s="6">
        <f t="shared" si="5"/>
        <v>102</v>
      </c>
      <c r="N29" s="6">
        <f t="shared" si="6"/>
        <v>103</v>
      </c>
    </row>
    <row r="30" spans="2:14" s="1" customFormat="1" ht="15.75" thickBot="1">
      <c r="B30" s="83"/>
      <c r="C30" s="14" t="s">
        <v>115</v>
      </c>
      <c r="D30" s="14"/>
      <c r="E30" s="40" t="s">
        <v>26</v>
      </c>
      <c r="F30" s="41"/>
      <c r="G30" s="11" t="s">
        <v>136</v>
      </c>
      <c r="H30" s="11">
        <v>192</v>
      </c>
      <c r="I30" s="11">
        <v>200</v>
      </c>
      <c r="J30" s="21">
        <f>I30/H30*100</f>
        <v>104.16666666666667</v>
      </c>
      <c r="K30" s="21">
        <f t="shared" si="7"/>
        <v>204</v>
      </c>
      <c r="L30" s="21">
        <f t="shared" si="0"/>
        <v>210.12</v>
      </c>
      <c r="M30" s="6">
        <f t="shared" si="5"/>
        <v>102</v>
      </c>
      <c r="N30" s="6">
        <f t="shared" si="6"/>
        <v>103</v>
      </c>
    </row>
    <row r="31" spans="2:15" s="1" customFormat="1" ht="30.75" customHeight="1" thickBot="1">
      <c r="B31" s="11" t="s">
        <v>27</v>
      </c>
      <c r="C31" s="14"/>
      <c r="D31" s="14"/>
      <c r="E31" s="40" t="s">
        <v>76</v>
      </c>
      <c r="F31" s="41"/>
      <c r="G31" s="11" t="s">
        <v>137</v>
      </c>
      <c r="H31" s="11">
        <f>H12-H17</f>
        <v>3472</v>
      </c>
      <c r="I31" s="11">
        <f>I12-I17</f>
        <v>1797</v>
      </c>
      <c r="J31" s="28">
        <f>I31/H31*100</f>
        <v>51.756912442396306</v>
      </c>
      <c r="K31" s="21">
        <f t="shared" si="7"/>
        <v>1832.94</v>
      </c>
      <c r="L31" s="21">
        <f t="shared" si="0"/>
        <v>1887.9282</v>
      </c>
      <c r="M31" s="6">
        <f t="shared" si="5"/>
        <v>102</v>
      </c>
      <c r="N31" s="6">
        <f t="shared" si="6"/>
        <v>103</v>
      </c>
      <c r="O31" s="22"/>
    </row>
    <row r="32" spans="2:14" s="1" customFormat="1" ht="18" customHeight="1" thickBot="1">
      <c r="B32" s="14" t="s">
        <v>28</v>
      </c>
      <c r="C32" s="14" t="s">
        <v>110</v>
      </c>
      <c r="D32" s="14"/>
      <c r="E32" s="40" t="s">
        <v>77</v>
      </c>
      <c r="F32" s="41"/>
      <c r="G32" s="11" t="s">
        <v>138</v>
      </c>
      <c r="H32" s="27">
        <v>0</v>
      </c>
      <c r="I32" s="11">
        <v>288</v>
      </c>
      <c r="J32" s="21">
        <v>0</v>
      </c>
      <c r="K32" s="21">
        <f t="shared" si="7"/>
        <v>293.76</v>
      </c>
      <c r="L32" s="21">
        <f t="shared" si="0"/>
        <v>302.5728</v>
      </c>
      <c r="M32" s="6">
        <f t="shared" si="5"/>
        <v>102</v>
      </c>
      <c r="N32" s="6">
        <f t="shared" si="6"/>
        <v>103</v>
      </c>
    </row>
    <row r="33" spans="2:14" s="1" customFormat="1" ht="19.5" customHeight="1" thickBot="1">
      <c r="B33" s="14"/>
      <c r="C33" s="14" t="s">
        <v>115</v>
      </c>
      <c r="D33" s="14"/>
      <c r="E33" s="40" t="s">
        <v>78</v>
      </c>
      <c r="F33" s="41"/>
      <c r="G33" s="11" t="s">
        <v>139</v>
      </c>
      <c r="H33" s="11">
        <v>0</v>
      </c>
      <c r="I33" s="11">
        <v>0</v>
      </c>
      <c r="J33" s="21">
        <v>0</v>
      </c>
      <c r="K33" s="21">
        <f t="shared" si="7"/>
        <v>0</v>
      </c>
      <c r="L33" s="21">
        <f t="shared" si="0"/>
        <v>0</v>
      </c>
      <c r="M33" s="6">
        <v>0</v>
      </c>
      <c r="N33" s="6">
        <v>0</v>
      </c>
    </row>
    <row r="34" spans="2:14" s="1" customFormat="1" ht="32.25" customHeight="1" thickBot="1">
      <c r="B34" s="14"/>
      <c r="C34" s="11" t="s">
        <v>116</v>
      </c>
      <c r="D34" s="14"/>
      <c r="E34" s="40" t="s">
        <v>79</v>
      </c>
      <c r="F34" s="41"/>
      <c r="G34" s="11" t="s">
        <v>140</v>
      </c>
      <c r="H34" s="11">
        <v>0</v>
      </c>
      <c r="I34" s="11">
        <v>0</v>
      </c>
      <c r="J34" s="21">
        <v>0</v>
      </c>
      <c r="K34" s="21">
        <f t="shared" si="7"/>
        <v>0</v>
      </c>
      <c r="L34" s="21">
        <f t="shared" si="0"/>
        <v>0</v>
      </c>
      <c r="M34" s="6">
        <v>0</v>
      </c>
      <c r="N34" s="6">
        <v>0</v>
      </c>
    </row>
    <row r="35" spans="2:16" s="1" customFormat="1" ht="18.75" customHeight="1" thickBot="1">
      <c r="B35" s="14"/>
      <c r="C35" s="11" t="s">
        <v>117</v>
      </c>
      <c r="D35" s="14"/>
      <c r="E35" s="40" t="s">
        <v>80</v>
      </c>
      <c r="F35" s="41"/>
      <c r="G35" s="11" t="s">
        <v>141</v>
      </c>
      <c r="H35" s="11">
        <v>0</v>
      </c>
      <c r="I35" s="11">
        <v>0</v>
      </c>
      <c r="J35" s="21">
        <v>0</v>
      </c>
      <c r="K35" s="21">
        <f t="shared" si="7"/>
        <v>0</v>
      </c>
      <c r="L35" s="21">
        <f t="shared" si="0"/>
        <v>0</v>
      </c>
      <c r="M35" s="6">
        <v>0</v>
      </c>
      <c r="N35" s="6">
        <v>0</v>
      </c>
      <c r="P35" s="26"/>
    </row>
    <row r="36" spans="2:14" s="1" customFormat="1" ht="31.5" customHeight="1" thickBot="1">
      <c r="B36" s="14"/>
      <c r="C36" s="11" t="s">
        <v>118</v>
      </c>
      <c r="D36" s="14"/>
      <c r="E36" s="40" t="s">
        <v>81</v>
      </c>
      <c r="F36" s="41"/>
      <c r="G36" s="11" t="s">
        <v>142</v>
      </c>
      <c r="H36" s="11">
        <v>0</v>
      </c>
      <c r="I36" s="11">
        <v>0</v>
      </c>
      <c r="J36" s="21">
        <v>0</v>
      </c>
      <c r="K36" s="21">
        <f t="shared" si="7"/>
        <v>0</v>
      </c>
      <c r="L36" s="21">
        <f t="shared" si="0"/>
        <v>0</v>
      </c>
      <c r="M36" s="6">
        <v>0</v>
      </c>
      <c r="N36" s="6">
        <v>0</v>
      </c>
    </row>
    <row r="37" spans="2:14" s="1" customFormat="1" ht="57.75" customHeight="1" thickBot="1">
      <c r="B37" s="11" t="s">
        <v>29</v>
      </c>
      <c r="C37" s="14"/>
      <c r="D37" s="14"/>
      <c r="E37" s="40" t="s">
        <v>82</v>
      </c>
      <c r="F37" s="41"/>
      <c r="G37" s="11" t="s">
        <v>143</v>
      </c>
      <c r="H37" s="11">
        <f>H31-H32-H33-H34-H35-H36</f>
        <v>3472</v>
      </c>
      <c r="I37" s="11">
        <f>I31-I32-I33-I34-I35-I36</f>
        <v>1509</v>
      </c>
      <c r="J37" s="21">
        <f>I37/H37*100</f>
        <v>43.46198156682028</v>
      </c>
      <c r="K37" s="20">
        <f>K31-K32-K33-K34-K35-K36</f>
        <v>1539.18</v>
      </c>
      <c r="L37" s="20">
        <f>L31-L32-L33-L34-L35-L36</f>
        <v>1585.3554000000001</v>
      </c>
      <c r="M37" s="6">
        <f>K37/I37*100</f>
        <v>102</v>
      </c>
      <c r="N37" s="6">
        <f>L37/K37*100</f>
        <v>103</v>
      </c>
    </row>
    <row r="38" spans="2:14" s="1" customFormat="1" ht="15.75" thickBot="1">
      <c r="B38" s="87"/>
      <c r="C38" s="14" t="s">
        <v>110</v>
      </c>
      <c r="D38" s="14"/>
      <c r="E38" s="40" t="s">
        <v>30</v>
      </c>
      <c r="F38" s="41"/>
      <c r="G38" s="11" t="s">
        <v>144</v>
      </c>
      <c r="H38" s="11">
        <v>0</v>
      </c>
      <c r="I38" s="11">
        <v>0</v>
      </c>
      <c r="J38" s="21">
        <v>0</v>
      </c>
      <c r="K38" s="21">
        <f>I38*102/100</f>
        <v>0</v>
      </c>
      <c r="L38" s="21">
        <f t="shared" si="0"/>
        <v>0</v>
      </c>
      <c r="M38" s="6">
        <v>0</v>
      </c>
      <c r="N38" s="6">
        <v>0</v>
      </c>
    </row>
    <row r="39" spans="2:14" s="1" customFormat="1" ht="30.75" customHeight="1" thickBot="1">
      <c r="B39" s="82"/>
      <c r="C39" s="14" t="s">
        <v>115</v>
      </c>
      <c r="D39" s="14"/>
      <c r="E39" s="40" t="s">
        <v>31</v>
      </c>
      <c r="F39" s="41"/>
      <c r="G39" s="11" t="s">
        <v>145</v>
      </c>
      <c r="H39" s="11">
        <v>0</v>
      </c>
      <c r="I39" s="11">
        <v>0</v>
      </c>
      <c r="J39" s="21">
        <v>0</v>
      </c>
      <c r="K39" s="21">
        <f>I39*102/100</f>
        <v>0</v>
      </c>
      <c r="L39" s="21">
        <f t="shared" si="0"/>
        <v>0</v>
      </c>
      <c r="M39" s="6">
        <v>0</v>
      </c>
      <c r="N39" s="6">
        <v>0</v>
      </c>
    </row>
    <row r="40" spans="2:14" s="1" customFormat="1" ht="29.25" customHeight="1" thickBot="1">
      <c r="B40" s="82"/>
      <c r="C40" s="11" t="s">
        <v>116</v>
      </c>
      <c r="D40" s="14"/>
      <c r="E40" s="40" t="s">
        <v>32</v>
      </c>
      <c r="F40" s="41"/>
      <c r="G40" s="11" t="s">
        <v>146</v>
      </c>
      <c r="H40" s="11">
        <v>0</v>
      </c>
      <c r="I40" s="11">
        <v>0</v>
      </c>
      <c r="J40" s="21">
        <v>0</v>
      </c>
      <c r="K40" s="21">
        <f>I40*102/100</f>
        <v>0</v>
      </c>
      <c r="L40" s="21">
        <f t="shared" si="0"/>
        <v>0</v>
      </c>
      <c r="M40" s="6">
        <v>0</v>
      </c>
      <c r="N40" s="6">
        <v>0</v>
      </c>
    </row>
    <row r="41" spans="2:14" s="1" customFormat="1" ht="120.75" customHeight="1" thickBot="1">
      <c r="B41" s="82"/>
      <c r="C41" s="11" t="s">
        <v>117</v>
      </c>
      <c r="D41" s="14"/>
      <c r="E41" s="44" t="s">
        <v>83</v>
      </c>
      <c r="F41" s="45"/>
      <c r="G41" s="11" t="s">
        <v>147</v>
      </c>
      <c r="H41" s="11">
        <v>0</v>
      </c>
      <c r="I41" s="11">
        <v>0</v>
      </c>
      <c r="J41" s="21">
        <v>0</v>
      </c>
      <c r="K41" s="21">
        <f>I41*102/100</f>
        <v>0</v>
      </c>
      <c r="L41" s="21">
        <f t="shared" si="0"/>
        <v>0</v>
      </c>
      <c r="M41" s="6">
        <v>0</v>
      </c>
      <c r="N41" s="6">
        <v>0</v>
      </c>
    </row>
    <row r="42" spans="2:14" s="1" customFormat="1" ht="14.25" customHeight="1" thickBot="1">
      <c r="B42" s="82"/>
      <c r="C42" s="11" t="s">
        <v>118</v>
      </c>
      <c r="D42" s="14"/>
      <c r="E42" s="40" t="s">
        <v>33</v>
      </c>
      <c r="F42" s="41"/>
      <c r="G42" s="11" t="s">
        <v>148</v>
      </c>
      <c r="H42" s="11">
        <v>0</v>
      </c>
      <c r="I42" s="11">
        <v>0</v>
      </c>
      <c r="J42" s="21">
        <v>0</v>
      </c>
      <c r="K42" s="21">
        <f>I42*102/100</f>
        <v>0</v>
      </c>
      <c r="L42" s="21">
        <f t="shared" si="0"/>
        <v>0</v>
      </c>
      <c r="M42" s="6">
        <v>0</v>
      </c>
      <c r="N42" s="6">
        <v>0</v>
      </c>
    </row>
    <row r="43" spans="2:14" s="1" customFormat="1" ht="60.75" customHeight="1" thickBot="1">
      <c r="B43" s="82"/>
      <c r="C43" s="11" t="s">
        <v>119</v>
      </c>
      <c r="D43" s="14"/>
      <c r="E43" s="40" t="s">
        <v>84</v>
      </c>
      <c r="F43" s="41"/>
      <c r="G43" s="11" t="s">
        <v>149</v>
      </c>
      <c r="H43" s="11">
        <f>H37-H38-H39-H40-H41-H42</f>
        <v>3472</v>
      </c>
      <c r="I43" s="11">
        <f>I37-I38-I39-I40-I41-I42</f>
        <v>1509</v>
      </c>
      <c r="J43" s="21">
        <f>I43/H43*100</f>
        <v>43.46198156682028</v>
      </c>
      <c r="K43" s="20">
        <f>K37-K38-K39-K40-K41-K42</f>
        <v>1539.18</v>
      </c>
      <c r="L43" s="20">
        <f>L37-L38-L39-L40-L41-L42</f>
        <v>1585.3554000000001</v>
      </c>
      <c r="M43" s="11">
        <f>M37-M38-M39-M40-M41-M42</f>
        <v>102</v>
      </c>
      <c r="N43" s="11">
        <v>0</v>
      </c>
    </row>
    <row r="44" spans="2:14" s="1" customFormat="1" ht="91.5" customHeight="1" thickBot="1">
      <c r="B44" s="82"/>
      <c r="C44" s="11" t="s">
        <v>120</v>
      </c>
      <c r="D44" s="14"/>
      <c r="E44" s="40" t="s">
        <v>34</v>
      </c>
      <c r="F44" s="41"/>
      <c r="G44" s="11" t="s">
        <v>150</v>
      </c>
      <c r="H44" s="11">
        <v>0</v>
      </c>
      <c r="I44" s="11">
        <v>0</v>
      </c>
      <c r="J44" s="21">
        <v>0</v>
      </c>
      <c r="K44" s="21">
        <f aca="true" t="shared" si="8" ref="K44:K56">I44*102/100</f>
        <v>0</v>
      </c>
      <c r="L44" s="21">
        <f t="shared" si="0"/>
        <v>0</v>
      </c>
      <c r="M44" s="6">
        <v>0</v>
      </c>
      <c r="N44" s="6">
        <v>0</v>
      </c>
    </row>
    <row r="45" spans="2:14" s="1" customFormat="1" ht="105.75" customHeight="1" thickBot="1">
      <c r="B45" s="82"/>
      <c r="C45" s="11" t="s">
        <v>122</v>
      </c>
      <c r="D45" s="14"/>
      <c r="E45" s="40" t="s">
        <v>85</v>
      </c>
      <c r="F45" s="41"/>
      <c r="G45" s="11" t="s">
        <v>151</v>
      </c>
      <c r="H45" s="11">
        <v>0</v>
      </c>
      <c r="I45" s="11">
        <v>0</v>
      </c>
      <c r="J45" s="21">
        <v>0</v>
      </c>
      <c r="K45" s="21">
        <f t="shared" si="8"/>
        <v>0</v>
      </c>
      <c r="L45" s="21">
        <f t="shared" si="0"/>
        <v>0</v>
      </c>
      <c r="M45" s="6">
        <v>0</v>
      </c>
      <c r="N45" s="6">
        <v>0</v>
      </c>
    </row>
    <row r="46" spans="2:14" s="1" customFormat="1" ht="16.5" customHeight="1" thickBot="1">
      <c r="B46" s="82"/>
      <c r="C46" s="11"/>
      <c r="D46" s="14" t="s">
        <v>5</v>
      </c>
      <c r="E46" s="44" t="s">
        <v>35</v>
      </c>
      <c r="F46" s="45"/>
      <c r="G46" s="11" t="s">
        <v>97</v>
      </c>
      <c r="H46" s="11">
        <v>0</v>
      </c>
      <c r="I46" s="11">
        <v>0</v>
      </c>
      <c r="J46" s="21">
        <v>0</v>
      </c>
      <c r="K46" s="21">
        <f t="shared" si="8"/>
        <v>0</v>
      </c>
      <c r="L46" s="21">
        <f t="shared" si="0"/>
        <v>0</v>
      </c>
      <c r="M46" s="6">
        <v>0</v>
      </c>
      <c r="N46" s="6">
        <v>0</v>
      </c>
    </row>
    <row r="47" spans="2:14" s="1" customFormat="1" ht="15" customHeight="1" thickBot="1">
      <c r="B47" s="82"/>
      <c r="C47" s="11"/>
      <c r="D47" s="14" t="s">
        <v>7</v>
      </c>
      <c r="E47" s="44" t="s">
        <v>36</v>
      </c>
      <c r="F47" s="45"/>
      <c r="G47" s="11" t="s">
        <v>98</v>
      </c>
      <c r="H47" s="11">
        <v>0</v>
      </c>
      <c r="I47" s="11">
        <v>0</v>
      </c>
      <c r="J47" s="21">
        <v>0</v>
      </c>
      <c r="K47" s="21">
        <f t="shared" si="8"/>
        <v>0</v>
      </c>
      <c r="L47" s="21">
        <f t="shared" si="0"/>
        <v>0</v>
      </c>
      <c r="M47" s="6">
        <v>0</v>
      </c>
      <c r="N47" s="6">
        <v>0</v>
      </c>
    </row>
    <row r="48" spans="2:14" s="1" customFormat="1" ht="14.25" customHeight="1" thickBot="1">
      <c r="B48" s="82"/>
      <c r="C48" s="11"/>
      <c r="D48" s="14" t="s">
        <v>37</v>
      </c>
      <c r="E48" s="44" t="s">
        <v>38</v>
      </c>
      <c r="F48" s="45"/>
      <c r="G48" s="11" t="s">
        <v>99</v>
      </c>
      <c r="H48" s="11">
        <v>0</v>
      </c>
      <c r="I48" s="11">
        <v>0</v>
      </c>
      <c r="J48" s="21">
        <v>0</v>
      </c>
      <c r="K48" s="21">
        <f t="shared" si="8"/>
        <v>0</v>
      </c>
      <c r="L48" s="21">
        <f t="shared" si="0"/>
        <v>0</v>
      </c>
      <c r="M48" s="6">
        <v>0</v>
      </c>
      <c r="N48" s="6">
        <v>0</v>
      </c>
    </row>
    <row r="49" spans="2:14" s="1" customFormat="1" ht="60" customHeight="1" thickBot="1">
      <c r="B49" s="83"/>
      <c r="C49" s="11" t="s">
        <v>100</v>
      </c>
      <c r="D49" s="14"/>
      <c r="E49" s="40" t="s">
        <v>86</v>
      </c>
      <c r="F49" s="41"/>
      <c r="G49" s="11" t="s">
        <v>101</v>
      </c>
      <c r="H49" s="11">
        <v>0</v>
      </c>
      <c r="I49" s="11">
        <v>0</v>
      </c>
      <c r="J49" s="21">
        <v>0</v>
      </c>
      <c r="K49" s="21">
        <f t="shared" si="8"/>
        <v>0</v>
      </c>
      <c r="L49" s="21">
        <f t="shared" si="0"/>
        <v>0</v>
      </c>
      <c r="M49" s="6">
        <v>0</v>
      </c>
      <c r="N49" s="6">
        <v>0</v>
      </c>
    </row>
    <row r="50" spans="2:14" s="1" customFormat="1" ht="15.75" thickBot="1">
      <c r="B50" s="14" t="s">
        <v>39</v>
      </c>
      <c r="C50" s="14"/>
      <c r="D50" s="14"/>
      <c r="E50" s="40" t="s">
        <v>40</v>
      </c>
      <c r="F50" s="41"/>
      <c r="G50" s="11" t="s">
        <v>102</v>
      </c>
      <c r="H50" s="11">
        <v>0</v>
      </c>
      <c r="I50" s="11">
        <v>0</v>
      </c>
      <c r="J50" s="21">
        <v>0</v>
      </c>
      <c r="K50" s="21">
        <f t="shared" si="8"/>
        <v>0</v>
      </c>
      <c r="L50" s="21">
        <f t="shared" si="0"/>
        <v>0</v>
      </c>
      <c r="M50" s="6">
        <v>0</v>
      </c>
      <c r="N50" s="6">
        <v>0</v>
      </c>
    </row>
    <row r="51" spans="2:14" s="1" customFormat="1" ht="30.75" customHeight="1" thickBot="1">
      <c r="B51" s="11" t="s">
        <v>41</v>
      </c>
      <c r="C51" s="14"/>
      <c r="D51" s="14"/>
      <c r="E51" s="40" t="s">
        <v>42</v>
      </c>
      <c r="F51" s="41"/>
      <c r="G51" s="11" t="s">
        <v>103</v>
      </c>
      <c r="H51" s="11">
        <v>0</v>
      </c>
      <c r="I51" s="11">
        <v>0</v>
      </c>
      <c r="J51" s="21">
        <v>0</v>
      </c>
      <c r="K51" s="21">
        <f t="shared" si="8"/>
        <v>0</v>
      </c>
      <c r="L51" s="21">
        <f t="shared" si="0"/>
        <v>0</v>
      </c>
      <c r="M51" s="6">
        <v>0</v>
      </c>
      <c r="N51" s="6">
        <v>0</v>
      </c>
    </row>
    <row r="52" spans="2:14" s="1" customFormat="1" ht="17.25" customHeight="1" thickBot="1">
      <c r="B52" s="14"/>
      <c r="C52" s="14"/>
      <c r="D52" s="14" t="s">
        <v>5</v>
      </c>
      <c r="E52" s="46" t="s">
        <v>43</v>
      </c>
      <c r="F52" s="47"/>
      <c r="G52" s="11" t="s">
        <v>104</v>
      </c>
      <c r="H52" s="11">
        <v>0</v>
      </c>
      <c r="I52" s="11">
        <v>0</v>
      </c>
      <c r="J52" s="21">
        <v>0</v>
      </c>
      <c r="K52" s="21">
        <f t="shared" si="8"/>
        <v>0</v>
      </c>
      <c r="L52" s="21">
        <f t="shared" si="0"/>
        <v>0</v>
      </c>
      <c r="M52" s="6">
        <v>0</v>
      </c>
      <c r="N52" s="6">
        <v>0</v>
      </c>
    </row>
    <row r="53" spans="2:14" s="1" customFormat="1" ht="16.5" customHeight="1" thickBot="1">
      <c r="B53" s="14"/>
      <c r="C53" s="14"/>
      <c r="D53" s="14" t="s">
        <v>7</v>
      </c>
      <c r="E53" s="46" t="s">
        <v>44</v>
      </c>
      <c r="F53" s="47"/>
      <c r="G53" s="11" t="s">
        <v>105</v>
      </c>
      <c r="H53" s="11">
        <v>0</v>
      </c>
      <c r="I53" s="11">
        <v>0</v>
      </c>
      <c r="J53" s="21">
        <v>0</v>
      </c>
      <c r="K53" s="21">
        <f t="shared" si="8"/>
        <v>0</v>
      </c>
      <c r="L53" s="21">
        <f t="shared" si="0"/>
        <v>0</v>
      </c>
      <c r="M53" s="6">
        <v>0</v>
      </c>
      <c r="N53" s="6">
        <v>0</v>
      </c>
    </row>
    <row r="54" spans="2:14" s="1" customFormat="1" ht="15" customHeight="1" thickBot="1">
      <c r="B54" s="14"/>
      <c r="C54" s="14"/>
      <c r="D54" s="14" t="s">
        <v>37</v>
      </c>
      <c r="E54" s="46" t="s">
        <v>87</v>
      </c>
      <c r="F54" s="47"/>
      <c r="G54" s="11" t="s">
        <v>106</v>
      </c>
      <c r="H54" s="11">
        <v>0</v>
      </c>
      <c r="I54" s="11">
        <v>0</v>
      </c>
      <c r="J54" s="21">
        <v>0</v>
      </c>
      <c r="K54" s="21">
        <f t="shared" si="8"/>
        <v>0</v>
      </c>
      <c r="L54" s="21">
        <f t="shared" si="0"/>
        <v>0</v>
      </c>
      <c r="M54" s="6">
        <v>0</v>
      </c>
      <c r="N54" s="6">
        <v>0</v>
      </c>
    </row>
    <row r="55" spans="2:14" s="1" customFormat="1" ht="15.75" customHeight="1" thickBot="1">
      <c r="B55" s="14"/>
      <c r="C55" s="14"/>
      <c r="D55" s="14" t="s">
        <v>45</v>
      </c>
      <c r="E55" s="46" t="s">
        <v>88</v>
      </c>
      <c r="F55" s="47"/>
      <c r="G55" s="11" t="s">
        <v>107</v>
      </c>
      <c r="H55" s="11">
        <v>0</v>
      </c>
      <c r="I55" s="11">
        <v>0</v>
      </c>
      <c r="J55" s="21">
        <v>0</v>
      </c>
      <c r="K55" s="21">
        <f t="shared" si="8"/>
        <v>0</v>
      </c>
      <c r="L55" s="21">
        <f t="shared" si="0"/>
        <v>0</v>
      </c>
      <c r="M55" s="6">
        <v>0</v>
      </c>
      <c r="N55" s="6">
        <v>0</v>
      </c>
    </row>
    <row r="56" spans="2:14" s="1" customFormat="1" ht="15.75" customHeight="1" thickBot="1">
      <c r="B56" s="14"/>
      <c r="C56" s="14"/>
      <c r="D56" s="14" t="s">
        <v>46</v>
      </c>
      <c r="E56" s="46" t="s">
        <v>47</v>
      </c>
      <c r="F56" s="47"/>
      <c r="G56" s="11" t="s">
        <v>108</v>
      </c>
      <c r="H56" s="11">
        <v>0</v>
      </c>
      <c r="I56" s="11">
        <v>0</v>
      </c>
      <c r="J56" s="21">
        <v>0</v>
      </c>
      <c r="K56" s="21">
        <f t="shared" si="8"/>
        <v>0</v>
      </c>
      <c r="L56" s="21">
        <f t="shared" si="0"/>
        <v>0</v>
      </c>
      <c r="M56" s="6">
        <v>0</v>
      </c>
      <c r="N56" s="6">
        <v>0</v>
      </c>
    </row>
    <row r="57" spans="1:14" s="1" customFormat="1" ht="30.75" thickBot="1">
      <c r="A57" s="2"/>
      <c r="B57" s="15" t="s">
        <v>48</v>
      </c>
      <c r="C57" s="16"/>
      <c r="D57" s="16"/>
      <c r="E57" s="46" t="s">
        <v>49</v>
      </c>
      <c r="F57" s="47"/>
      <c r="G57" s="11" t="s">
        <v>109</v>
      </c>
      <c r="H57" s="27">
        <v>1470</v>
      </c>
      <c r="I57" s="27">
        <v>4306</v>
      </c>
      <c r="J57" s="21">
        <v>0</v>
      </c>
      <c r="K57" s="21">
        <v>715</v>
      </c>
      <c r="L57" s="21">
        <v>645</v>
      </c>
      <c r="M57" s="25">
        <f>K57/I57</f>
        <v>0.1660473757547608</v>
      </c>
      <c r="N57" s="25">
        <f>L57/K57</f>
        <v>0.9020979020979021</v>
      </c>
    </row>
    <row r="58" spans="2:14" s="1" customFormat="1" ht="15.75" thickBot="1">
      <c r="B58" s="14"/>
      <c r="C58" s="14" t="s">
        <v>110</v>
      </c>
      <c r="D58" s="14"/>
      <c r="E58" s="40" t="s">
        <v>50</v>
      </c>
      <c r="F58" s="41"/>
      <c r="G58" s="11" t="s">
        <v>111</v>
      </c>
      <c r="H58" s="11">
        <v>0</v>
      </c>
      <c r="I58" s="11">
        <v>0</v>
      </c>
      <c r="J58" s="21">
        <v>0</v>
      </c>
      <c r="K58" s="21">
        <f>I58*102/100</f>
        <v>0</v>
      </c>
      <c r="L58" s="21">
        <f t="shared" si="0"/>
        <v>0</v>
      </c>
      <c r="M58" s="6">
        <v>0</v>
      </c>
      <c r="N58" s="6">
        <v>0</v>
      </c>
    </row>
    <row r="59" spans="2:14" s="1" customFormat="1" ht="32.25" customHeight="1" thickBot="1">
      <c r="B59" s="14"/>
      <c r="C59" s="14"/>
      <c r="D59" s="14"/>
      <c r="E59" s="40" t="s">
        <v>51</v>
      </c>
      <c r="F59" s="41"/>
      <c r="G59" s="11" t="s">
        <v>112</v>
      </c>
      <c r="H59" s="11">
        <v>0</v>
      </c>
      <c r="I59" s="11">
        <v>0</v>
      </c>
      <c r="J59" s="21">
        <v>0</v>
      </c>
      <c r="K59" s="21">
        <f>I59*102/100</f>
        <v>0</v>
      </c>
      <c r="L59" s="21">
        <f t="shared" si="0"/>
        <v>0</v>
      </c>
      <c r="M59" s="6">
        <v>0</v>
      </c>
      <c r="N59" s="6">
        <v>0</v>
      </c>
    </row>
    <row r="60" spans="2:14" s="1" customFormat="1" ht="18" customHeight="1" thickBot="1">
      <c r="B60" s="14" t="s">
        <v>52</v>
      </c>
      <c r="C60" s="14"/>
      <c r="D60" s="14"/>
      <c r="E60" s="40" t="s">
        <v>53</v>
      </c>
      <c r="F60" s="41"/>
      <c r="G60" s="11" t="s">
        <v>113</v>
      </c>
      <c r="H60" s="27">
        <v>0</v>
      </c>
      <c r="I60" s="27">
        <v>0</v>
      </c>
      <c r="J60" s="21">
        <v>0</v>
      </c>
      <c r="K60" s="21">
        <v>0</v>
      </c>
      <c r="L60" s="21">
        <v>0</v>
      </c>
      <c r="M60" s="6">
        <v>0</v>
      </c>
      <c r="N60" s="6">
        <v>0</v>
      </c>
    </row>
    <row r="61" spans="2:15" s="1" customFormat="1" ht="18" customHeight="1" thickBot="1">
      <c r="B61" s="31" t="s">
        <v>54</v>
      </c>
      <c r="C61" s="31"/>
      <c r="D61" s="31"/>
      <c r="E61" s="48" t="s">
        <v>55</v>
      </c>
      <c r="F61" s="49"/>
      <c r="G61" s="32"/>
      <c r="H61" s="32"/>
      <c r="I61" s="32"/>
      <c r="J61" s="33"/>
      <c r="K61" s="33"/>
      <c r="L61" s="33"/>
      <c r="M61" s="34"/>
      <c r="N61" s="34"/>
      <c r="O61" s="35"/>
    </row>
    <row r="62" spans="2:15" s="1" customFormat="1" ht="31.5" customHeight="1" thickBot="1">
      <c r="B62" s="88"/>
      <c r="C62" s="32" t="s">
        <v>110</v>
      </c>
      <c r="D62" s="31"/>
      <c r="E62" s="48" t="s">
        <v>56</v>
      </c>
      <c r="F62" s="49"/>
      <c r="G62" s="32" t="s">
        <v>114</v>
      </c>
      <c r="H62" s="32">
        <v>865</v>
      </c>
      <c r="I62" s="32">
        <v>832</v>
      </c>
      <c r="J62" s="33">
        <f aca="true" t="shared" si="9" ref="J62:J67">I62/H62*100</f>
        <v>96.18497109826589</v>
      </c>
      <c r="K62" s="33">
        <f aca="true" t="shared" si="10" ref="K62:K67">I62*104/100</f>
        <v>865.28</v>
      </c>
      <c r="L62" s="33">
        <f t="shared" si="0"/>
        <v>891.2384</v>
      </c>
      <c r="M62" s="34">
        <f aca="true" t="shared" si="11" ref="M62:M67">K62/I62*100</f>
        <v>104</v>
      </c>
      <c r="N62" s="34">
        <f aca="true" t="shared" si="12" ref="N62:N67">L62/K62*100</f>
        <v>103</v>
      </c>
      <c r="O62" s="35"/>
    </row>
    <row r="63" spans="2:15" s="1" customFormat="1" ht="15.75" thickBot="1">
      <c r="B63" s="89"/>
      <c r="C63" s="31" t="s">
        <v>115</v>
      </c>
      <c r="D63" s="31"/>
      <c r="E63" s="48" t="s">
        <v>57</v>
      </c>
      <c r="F63" s="49"/>
      <c r="G63" s="32" t="s">
        <v>92</v>
      </c>
      <c r="H63" s="32">
        <v>749</v>
      </c>
      <c r="I63" s="32">
        <v>749</v>
      </c>
      <c r="J63" s="33">
        <f t="shared" si="9"/>
        <v>100</v>
      </c>
      <c r="K63" s="33">
        <f t="shared" si="10"/>
        <v>778.96</v>
      </c>
      <c r="L63" s="33">
        <f t="shared" si="0"/>
        <v>802.3288</v>
      </c>
      <c r="M63" s="34">
        <f t="shared" si="11"/>
        <v>104</v>
      </c>
      <c r="N63" s="34">
        <f t="shared" si="12"/>
        <v>103</v>
      </c>
      <c r="O63" s="35"/>
    </row>
    <row r="64" spans="2:15" s="1" customFormat="1" ht="48.75" customHeight="1" thickBot="1">
      <c r="B64" s="89"/>
      <c r="C64" s="32" t="s">
        <v>116</v>
      </c>
      <c r="D64" s="31"/>
      <c r="E64" s="48" t="s">
        <v>89</v>
      </c>
      <c r="F64" s="49"/>
      <c r="G64" s="32" t="s">
        <v>63</v>
      </c>
      <c r="H64" s="36">
        <v>6037</v>
      </c>
      <c r="I64" s="36">
        <v>7256</v>
      </c>
      <c r="J64" s="33">
        <f t="shared" si="9"/>
        <v>120.19214841808845</v>
      </c>
      <c r="K64" s="33">
        <f t="shared" si="10"/>
        <v>7546.24</v>
      </c>
      <c r="L64" s="33">
        <f>K64*103/100</f>
        <v>7772.6272</v>
      </c>
      <c r="M64" s="34">
        <f t="shared" si="11"/>
        <v>104</v>
      </c>
      <c r="N64" s="34">
        <f t="shared" si="12"/>
        <v>103</v>
      </c>
      <c r="O64" s="35"/>
    </row>
    <row r="65" spans="2:15" s="1" customFormat="1" ht="75" customHeight="1" thickBot="1">
      <c r="B65" s="89"/>
      <c r="C65" s="32" t="s">
        <v>117</v>
      </c>
      <c r="D65" s="31"/>
      <c r="E65" s="48" t="s">
        <v>58</v>
      </c>
      <c r="F65" s="49"/>
      <c r="G65" s="32" t="s">
        <v>93</v>
      </c>
      <c r="H65" s="32">
        <v>5900</v>
      </c>
      <c r="I65" s="32">
        <v>6811</v>
      </c>
      <c r="J65" s="33">
        <f t="shared" si="9"/>
        <v>115.44067796610169</v>
      </c>
      <c r="K65" s="33">
        <f t="shared" si="10"/>
        <v>7083.44</v>
      </c>
      <c r="L65" s="33">
        <f>K65*103/100</f>
        <v>7295.9432</v>
      </c>
      <c r="M65" s="34">
        <f t="shared" si="11"/>
        <v>104</v>
      </c>
      <c r="N65" s="34">
        <f t="shared" si="12"/>
        <v>103</v>
      </c>
      <c r="O65" s="35"/>
    </row>
    <row r="66" spans="2:15" s="1" customFormat="1" ht="45" customHeight="1" thickBot="1">
      <c r="B66" s="89"/>
      <c r="C66" s="32" t="s">
        <v>118</v>
      </c>
      <c r="D66" s="31"/>
      <c r="E66" s="48" t="s">
        <v>90</v>
      </c>
      <c r="F66" s="49"/>
      <c r="G66" s="32" t="s">
        <v>64</v>
      </c>
      <c r="H66" s="36">
        <v>113</v>
      </c>
      <c r="I66" s="36">
        <f>I13/I63</f>
        <v>135.15220293724965</v>
      </c>
      <c r="J66" s="33">
        <f t="shared" si="9"/>
        <v>119.60371941349528</v>
      </c>
      <c r="K66" s="33">
        <f t="shared" si="10"/>
        <v>140.55829105473964</v>
      </c>
      <c r="L66" s="33">
        <f t="shared" si="0"/>
        <v>144.77503978638183</v>
      </c>
      <c r="M66" s="34">
        <f t="shared" si="11"/>
        <v>104</v>
      </c>
      <c r="N66" s="34">
        <f t="shared" si="12"/>
        <v>103</v>
      </c>
      <c r="O66" s="35"/>
    </row>
    <row r="67" spans="2:15" s="1" customFormat="1" ht="60.75" customHeight="1" thickBot="1">
      <c r="B67" s="89"/>
      <c r="C67" s="32" t="s">
        <v>119</v>
      </c>
      <c r="D67" s="31"/>
      <c r="E67" s="48" t="s">
        <v>59</v>
      </c>
      <c r="F67" s="49"/>
      <c r="G67" s="32" t="s">
        <v>65</v>
      </c>
      <c r="H67" s="36">
        <v>113</v>
      </c>
      <c r="I67" s="36">
        <v>135</v>
      </c>
      <c r="J67" s="33">
        <f t="shared" si="9"/>
        <v>119.46902654867257</v>
      </c>
      <c r="K67" s="33">
        <f t="shared" si="10"/>
        <v>140.4</v>
      </c>
      <c r="L67" s="33">
        <f t="shared" si="0"/>
        <v>144.612</v>
      </c>
      <c r="M67" s="34">
        <f t="shared" si="11"/>
        <v>104</v>
      </c>
      <c r="N67" s="34">
        <f t="shared" si="12"/>
        <v>103</v>
      </c>
      <c r="O67" s="35"/>
    </row>
    <row r="68" spans="2:15" s="1" customFormat="1" ht="45.75" customHeight="1" thickBot="1">
      <c r="B68" s="89"/>
      <c r="C68" s="32" t="s">
        <v>120</v>
      </c>
      <c r="D68" s="31"/>
      <c r="E68" s="48" t="s">
        <v>60</v>
      </c>
      <c r="F68" s="49"/>
      <c r="G68" s="32" t="s">
        <v>121</v>
      </c>
      <c r="H68" s="37" t="s">
        <v>157</v>
      </c>
      <c r="I68" s="37" t="s">
        <v>157</v>
      </c>
      <c r="J68" s="37" t="s">
        <v>157</v>
      </c>
      <c r="K68" s="37" t="s">
        <v>157</v>
      </c>
      <c r="L68" s="37" t="s">
        <v>157</v>
      </c>
      <c r="M68" s="38" t="s">
        <v>157</v>
      </c>
      <c r="N68" s="38" t="s">
        <v>157</v>
      </c>
      <c r="O68" s="35"/>
    </row>
    <row r="69" spans="2:15" s="1" customFormat="1" ht="32.25" customHeight="1" thickBot="1">
      <c r="B69" s="89"/>
      <c r="C69" s="32" t="s">
        <v>122</v>
      </c>
      <c r="D69" s="31"/>
      <c r="E69" s="48" t="s">
        <v>91</v>
      </c>
      <c r="F69" s="49"/>
      <c r="G69" s="32" t="s">
        <v>123</v>
      </c>
      <c r="H69" s="36">
        <v>968</v>
      </c>
      <c r="I69" s="36">
        <f>I17/I12*1000</f>
        <v>982.2481699908129</v>
      </c>
      <c r="J69" s="33">
        <f>I69/H69*100</f>
        <v>101.47191838748067</v>
      </c>
      <c r="K69" s="33">
        <f>I69*102/100</f>
        <v>1001.8931333906293</v>
      </c>
      <c r="L69" s="33">
        <f t="shared" si="0"/>
        <v>1031.9499273923482</v>
      </c>
      <c r="M69" s="34">
        <f>K69/I69*100</f>
        <v>102</v>
      </c>
      <c r="N69" s="34">
        <f>L69/K69*100</f>
        <v>103</v>
      </c>
      <c r="O69" s="35"/>
    </row>
    <row r="70" spans="2:15" s="1" customFormat="1" ht="19.5" customHeight="1" thickBot="1">
      <c r="B70" s="89"/>
      <c r="C70" s="31" t="s">
        <v>100</v>
      </c>
      <c r="D70" s="31"/>
      <c r="E70" s="48" t="s">
        <v>61</v>
      </c>
      <c r="F70" s="49"/>
      <c r="G70" s="32" t="s">
        <v>124</v>
      </c>
      <c r="H70" s="32">
        <v>14372</v>
      </c>
      <c r="I70" s="39">
        <f>H70*70/100</f>
        <v>10060.4</v>
      </c>
      <c r="J70" s="33">
        <f>I70/H70*100</f>
        <v>70</v>
      </c>
      <c r="K70" s="39">
        <f>I70*70/100</f>
        <v>7042.28</v>
      </c>
      <c r="L70" s="39">
        <f>K70*70/100</f>
        <v>4929.596</v>
      </c>
      <c r="M70" s="34">
        <f>K70/I70*100</f>
        <v>70</v>
      </c>
      <c r="N70" s="34">
        <f>L70/K70*100</f>
        <v>70</v>
      </c>
      <c r="O70" s="35"/>
    </row>
    <row r="71" spans="2:15" s="1" customFormat="1" ht="18.75" customHeight="1" thickBot="1">
      <c r="B71" s="90"/>
      <c r="C71" s="32" t="s">
        <v>125</v>
      </c>
      <c r="D71" s="31"/>
      <c r="E71" s="76" t="s">
        <v>62</v>
      </c>
      <c r="F71" s="77"/>
      <c r="G71" s="32" t="s">
        <v>126</v>
      </c>
      <c r="H71" s="32">
        <v>12108</v>
      </c>
      <c r="I71" s="39">
        <f>H71*70/100</f>
        <v>8475.6</v>
      </c>
      <c r="J71" s="33">
        <f>I71/H71*100</f>
        <v>70</v>
      </c>
      <c r="K71" s="39">
        <f>I71*70/100</f>
        <v>5932.92</v>
      </c>
      <c r="L71" s="39">
        <f>K71*70/100</f>
        <v>4153.044</v>
      </c>
      <c r="M71" s="34">
        <f>K71/I71*100</f>
        <v>70</v>
      </c>
      <c r="N71" s="34">
        <f>L71/K71*100</f>
        <v>70</v>
      </c>
      <c r="O71" s="35"/>
    </row>
    <row r="72" spans="2:3" s="1" customFormat="1" ht="15">
      <c r="B72" s="17"/>
      <c r="C72" s="17"/>
    </row>
    <row r="73" spans="2:6" s="1" customFormat="1" ht="15">
      <c r="B73" s="18"/>
      <c r="C73" s="18"/>
      <c r="D73" s="18"/>
      <c r="E73" s="18"/>
      <c r="F73" s="18"/>
    </row>
    <row r="74" spans="2:6" s="1" customFormat="1" ht="15">
      <c r="B74" s="18"/>
      <c r="C74" s="18"/>
      <c r="D74" s="18"/>
      <c r="E74" s="18"/>
      <c r="F74" s="18"/>
    </row>
    <row r="75" s="1" customFormat="1" ht="15"/>
    <row r="76" spans="7:14" s="1" customFormat="1" ht="15">
      <c r="G76" s="74" t="s">
        <v>161</v>
      </c>
      <c r="H76" s="92"/>
      <c r="I76" s="92"/>
      <c r="K76" s="74"/>
      <c r="L76" s="75"/>
      <c r="M76" s="75"/>
      <c r="N76" s="75"/>
    </row>
    <row r="77" spans="7:14" s="1" customFormat="1" ht="15">
      <c r="G77" s="74" t="s">
        <v>162</v>
      </c>
      <c r="H77" s="92"/>
      <c r="I77" s="92"/>
      <c r="J77" s="74"/>
      <c r="K77" s="75"/>
      <c r="L77" s="75"/>
      <c r="M77" s="75"/>
      <c r="N77" s="75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3"/>
      <c r="L78" s="19"/>
      <c r="M78" s="19"/>
    </row>
    <row r="79" spans="8:14" ht="15">
      <c r="H79" s="3"/>
      <c r="I79" s="3"/>
      <c r="K79" s="81"/>
      <c r="L79" s="81"/>
      <c r="M79" s="81"/>
      <c r="N79" s="81"/>
    </row>
  </sheetData>
  <sheetProtection/>
  <mergeCells count="84">
    <mergeCell ref="K79:N79"/>
    <mergeCell ref="C19:C29"/>
    <mergeCell ref="D21:D28"/>
    <mergeCell ref="B38:B49"/>
    <mergeCell ref="B62:B71"/>
    <mergeCell ref="B18:B30"/>
    <mergeCell ref="K76:N76"/>
    <mergeCell ref="G77:I77"/>
    <mergeCell ref="C11:D11"/>
    <mergeCell ref="J77:N77"/>
    <mergeCell ref="E71:F71"/>
    <mergeCell ref="B13:B16"/>
    <mergeCell ref="E13:F13"/>
    <mergeCell ref="E16:F16"/>
    <mergeCell ref="E11:F11"/>
    <mergeCell ref="E70:F70"/>
    <mergeCell ref="E69:F69"/>
    <mergeCell ref="G76:I76"/>
    <mergeCell ref="I9:I10"/>
    <mergeCell ref="J9:J10"/>
    <mergeCell ref="K9:K10"/>
    <mergeCell ref="L9:L10"/>
    <mergeCell ref="B8:D8"/>
    <mergeCell ref="E8:F8"/>
    <mergeCell ref="B9:D10"/>
    <mergeCell ref="E9:F10"/>
    <mergeCell ref="G9:G10"/>
    <mergeCell ref="F5:N5"/>
    <mergeCell ref="F6:N6"/>
    <mergeCell ref="M1:N1"/>
    <mergeCell ref="A2:F2"/>
    <mergeCell ref="A3:F3"/>
    <mergeCell ref="A4:F4"/>
    <mergeCell ref="A1:H1"/>
    <mergeCell ref="J2:N2"/>
    <mergeCell ref="E57:F57"/>
    <mergeCell ref="M8:N8"/>
    <mergeCell ref="E12:F12"/>
    <mergeCell ref="E67:F67"/>
    <mergeCell ref="E49:F49"/>
    <mergeCell ref="E56:F56"/>
    <mergeCell ref="E50:F50"/>
    <mergeCell ref="E51:F51"/>
    <mergeCell ref="M9:N9"/>
    <mergeCell ref="H9:H10"/>
    <mergeCell ref="E68:F68"/>
    <mergeCell ref="E58:F58"/>
    <mergeCell ref="E59:F59"/>
    <mergeCell ref="E60:F60"/>
    <mergeCell ref="E61:F61"/>
    <mergeCell ref="E62:F62"/>
    <mergeCell ref="E63:F63"/>
    <mergeCell ref="E65:F65"/>
    <mergeCell ref="E66:F66"/>
    <mergeCell ref="E64:F64"/>
    <mergeCell ref="E52:F52"/>
    <mergeCell ref="E53:F53"/>
    <mergeCell ref="E54:F54"/>
    <mergeCell ref="E55:F55"/>
    <mergeCell ref="E43:F43"/>
    <mergeCell ref="E44:F44"/>
    <mergeCell ref="E45:F45"/>
    <mergeCell ref="E46:F46"/>
    <mergeCell ref="E47:F47"/>
    <mergeCell ref="E48:F48"/>
    <mergeCell ref="E34:F34"/>
    <mergeCell ref="E35:F35"/>
    <mergeCell ref="E36:F36"/>
    <mergeCell ref="E42:F42"/>
    <mergeCell ref="E41:F41"/>
    <mergeCell ref="E37:F37"/>
    <mergeCell ref="E38:F38"/>
    <mergeCell ref="E39:F39"/>
    <mergeCell ref="E40:F40"/>
    <mergeCell ref="E33:F33"/>
    <mergeCell ref="E17:F17"/>
    <mergeCell ref="E18:F18"/>
    <mergeCell ref="E19:F19"/>
    <mergeCell ref="E29:F29"/>
    <mergeCell ref="E30:F30"/>
    <mergeCell ref="E31:F31"/>
    <mergeCell ref="E32:F32"/>
    <mergeCell ref="E21:F21"/>
    <mergeCell ref="E20:F20"/>
  </mergeCells>
  <printOptions/>
  <pageMargins left="0.75" right="0.34" top="0.96" bottom="1" header="0.5" footer="0.5"/>
  <pageSetup horizontalDpi="600" verticalDpi="600" orientation="portrait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utilizator buget1</cp:lastModifiedBy>
  <cp:lastPrinted>2024-02-28T06:55:36Z</cp:lastPrinted>
  <dcterms:created xsi:type="dcterms:W3CDTF">2017-12-28T08:09:43Z</dcterms:created>
  <dcterms:modified xsi:type="dcterms:W3CDTF">2024-02-28T06:56:35Z</dcterms:modified>
  <cp:category/>
  <cp:version/>
  <cp:contentType/>
  <cp:contentStatus/>
</cp:coreProperties>
</file>